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Juergen/Documents/Proconsens.at/Rechner &amp; Kalkulatoren/"/>
    </mc:Choice>
  </mc:AlternateContent>
  <xr:revisionPtr revIDLastSave="0" documentId="13_ncr:1_{2A52A4EC-6C67-294A-BFE7-86951D2C075F}" xr6:coauthVersionLast="47" xr6:coauthVersionMax="47" xr10:uidLastSave="{00000000-0000-0000-0000-000000000000}"/>
  <bookViews>
    <workbookView xWindow="4440" yWindow="880" windowWidth="31560" windowHeight="22500" xr2:uid="{8FCBAD38-6852-4F42-B141-4E7C94B3D64F}"/>
  </bookViews>
  <sheets>
    <sheet name="Kosten des Stillstand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K9" i="1" s="1"/>
  <c r="E21" i="1"/>
  <c r="K15" i="1" s="1"/>
  <c r="K17" i="1"/>
  <c r="K13" i="1"/>
  <c r="K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tc={DCAAA4C6-7AC9-6F43-8738-F4DEC3387985}</author>
    <author>tc={4B044206-58C7-5D4F-9064-65ECE1256F30}</author>
    <author>tc={79B210C8-CF16-7949-B4CB-FD1C34E24EEA}</author>
    <author>tc={CDCDC7EB-8040-B549-AC9D-976AF543486B}</author>
    <author>tc={54876CD3-2B60-7B45-892E-CBF0F995AD46}</author>
    <author>tc={BABA377F-3CA5-0745-AD3F-3F523310AB66}</author>
  </authors>
  <commentList>
    <comment ref="C7" authorId="0" shapeId="0" xr:uid="{DCAAA4C6-7AC9-6F43-8738-F4DEC3387985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Geben Sie hier die genau Anzahl der Mitarbeiter in Ihrem Unternehmen ein. Rechnen Sie dabei Teilzeitkräfte auf VZK um.</t>
      </text>
    </comment>
    <comment ref="C9" authorId="1" shapeId="0" xr:uid="{4B044206-58C7-5D4F-9064-65ECE1256F30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Geben Sie in % bitte an, wie hoch der Anteil an Mitarbeitern ist, die mindestens einen Krankenstand im Jahr hatten.
</t>
      </text>
    </comment>
    <comment ref="C11" authorId="2" shapeId="0" xr:uid="{79B210C8-CF16-7949-B4CB-FD1C34E24EEA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Dieser Anteil ist der Krankenstandsstatistik der Statistik Austria entnommen.</t>
      </text>
    </comment>
    <comment ref="C13" authorId="3" shapeId="0" xr:uid="{CDCDC7EB-8040-B549-AC9D-976AF543486B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Der hier vorgegebene Wert entspricht der Erhebung der Schweizer Gesundheitskasse SWICA, welche 1300 Krankenfälle und ihre Ursachen untersucht hat. 57% aller psychischen  Erkrankungen sind dabei auf Konflikte am Arbeitsplatz zurückzuführen.
</t>
      </text>
    </comment>
    <comment ref="C19" authorId="4" shapeId="0" xr:uid="{54876CD3-2B60-7B45-892E-CBF0F995AD46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Geben Sie hier Ihre durchschnittlichen Lohnkosten pro Stunden ein, inkl. Arbeitgeberanteil. Die Vorbelegung wurde dem Bericht der Statistik Austria entnommen.</t>
      </text>
    </comment>
    <comment ref="C23" authorId="5" shapeId="0" xr:uid="{BABA377F-3CA5-0745-AD3F-3F523310AB66}">
      <text>
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Geben Sie hier eine Schätzung ab, in welchem Ausmaß der Krankenstand durch Überstunden anderer Mitarbeiter kompensiert wird.</t>
      </text>
    </comment>
  </commentList>
</comments>
</file>

<file path=xl/sharedStrings.xml><?xml version="1.0" encoding="utf-8"?>
<sst xmlns="http://schemas.openxmlformats.org/spreadsheetml/2006/main" count="32" uniqueCount="32">
  <si>
    <t xml:space="preserve">Was kostet Stillstand? </t>
  </si>
  <si>
    <t>Lohnkosten pro Überstund in Euro</t>
  </si>
  <si>
    <t>(2) SWICA (2022) https://www.swica.ch/de/ueber-swica/medien/medienstelle/medienmitteilungen/2022/studie-krankschreibungen-aus-psychischen-gruenden</t>
  </si>
  <si>
    <t>(3) Eigene Annahme</t>
  </si>
  <si>
    <t>(4) SHRM (2017)</t>
  </si>
  <si>
    <t>Anzahl Mitarbeiter in Ihrem Unternehmen in VZK</t>
  </si>
  <si>
    <t>ANNAHMEN</t>
  </si>
  <si>
    <t>BERECHNUNG</t>
  </si>
  <si>
    <t>(1) Statistik Austria (2022 -2024)</t>
  </si>
  <si>
    <t>Welche Auswirkung haben Konflikte auf die Personalkosten?</t>
  </si>
  <si>
    <t xml:space="preserve">      </t>
  </si>
  <si>
    <t xml:space="preserve">        </t>
  </si>
  <si>
    <t>Kosten Krankenstände p.a.</t>
  </si>
  <si>
    <t>Kosten Ersatzleistungen p.a.</t>
  </si>
  <si>
    <t>Kosten Nachbesetzung p.a.</t>
  </si>
  <si>
    <t>GESAMTKOSTEN p.a.</t>
  </si>
  <si>
    <t>Anzahl Personen mit konfliktbedingten Krankenständen</t>
  </si>
  <si>
    <t>Anzahl nachzbesetzender Personen</t>
  </si>
  <si>
    <r>
      <t xml:space="preserve">Anteil Mitarbeiter mit Krankenständen je Geschäftsjahr </t>
    </r>
    <r>
      <rPr>
        <vertAlign val="superscript"/>
        <sz val="20"/>
        <color theme="1"/>
        <rFont val="Helvetica"/>
        <family val="2"/>
      </rPr>
      <t>(1)</t>
    </r>
  </si>
  <si>
    <r>
      <t xml:space="preserve">Anteil der psychischen Erkrankungen  an den Krankenständen </t>
    </r>
    <r>
      <rPr>
        <vertAlign val="superscript"/>
        <sz val="20"/>
        <color theme="1"/>
        <rFont val="Helvetica"/>
        <family val="2"/>
      </rPr>
      <t>(1)</t>
    </r>
  </si>
  <si>
    <r>
      <t>Davon Anteil der durch Konflikte verursachten Krankenstände</t>
    </r>
    <r>
      <rPr>
        <vertAlign val="superscript"/>
        <sz val="20"/>
        <color theme="1"/>
        <rFont val="Helvetica"/>
        <family val="2"/>
      </rPr>
      <t xml:space="preserve"> (2)</t>
    </r>
  </si>
  <si>
    <r>
      <t xml:space="preserve">Davon Anteil der nicht aus dem Krankenstand zurückkehrenden Mitarbeiter </t>
    </r>
    <r>
      <rPr>
        <vertAlign val="superscript"/>
        <sz val="20"/>
        <color theme="1"/>
        <rFont val="Helvetica"/>
        <family val="2"/>
      </rPr>
      <t>(2)</t>
    </r>
  </si>
  <si>
    <r>
      <t xml:space="preserve">Dauer Krankenstand psychische Erkrankungen in Tagen </t>
    </r>
    <r>
      <rPr>
        <vertAlign val="superscript"/>
        <sz val="20"/>
        <color theme="1"/>
        <rFont val="Helvetica"/>
        <family val="2"/>
      </rPr>
      <t>(1)</t>
    </r>
  </si>
  <si>
    <r>
      <t xml:space="preserve">Lohnkosten pro Stunde in Euro </t>
    </r>
    <r>
      <rPr>
        <vertAlign val="superscript"/>
        <sz val="20"/>
        <color theme="1"/>
        <rFont val="Helvetica"/>
        <family val="2"/>
      </rPr>
      <t>(1)</t>
    </r>
  </si>
  <si>
    <r>
      <t>Anteil der Krankenstände, welche durch Überstunden kompensiert werden</t>
    </r>
    <r>
      <rPr>
        <vertAlign val="superscript"/>
        <sz val="20"/>
        <color theme="1"/>
        <rFont val="Helvetica"/>
        <family val="2"/>
      </rPr>
      <t xml:space="preserve"> (3)</t>
    </r>
  </si>
  <si>
    <r>
      <t>Kosten der Nachbesetzung von Mitarbeitern in Jahresgehältern</t>
    </r>
    <r>
      <rPr>
        <vertAlign val="superscript"/>
        <sz val="20"/>
        <color theme="1"/>
        <rFont val="Helvetica"/>
        <family val="2"/>
      </rPr>
      <t xml:space="preserve"> (4)</t>
    </r>
  </si>
  <si>
    <r>
      <t xml:space="preserve">Anzahl Arbeitstage pro Jahre (nach Urlauben und Krankenständen) </t>
    </r>
    <r>
      <rPr>
        <vertAlign val="superscript"/>
        <sz val="20"/>
        <color theme="1"/>
        <rFont val="Helvetica"/>
        <family val="2"/>
      </rPr>
      <t>(3)</t>
    </r>
  </si>
  <si>
    <t>Bitte geben Sie uns Feedback. Wie gefällt Ihnen der Kalkulator? Welche Erweiterungen würden Sie sicch wünschen?</t>
  </si>
  <si>
    <t>Feedback geben</t>
  </si>
  <si>
    <t xml:space="preserve">Für mehr Informationen tragen Sie sich bitte in unseren Newsletter für Konflikt-Kompetenz ein. </t>
  </si>
  <si>
    <t>Newsletter abonnieren</t>
  </si>
  <si>
    <t>Version 1.6.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</si>
</sst>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36"/>
      <color theme="1"/>
      <name val="Helvetica"/>
      <family val="2"/>
    </font>
    <font>
      <sz val="12"/>
      <color theme="1"/>
      <name val="Helvetica"/>
      <family val="2"/>
    </font>
    <font>
      <sz val="24"/>
      <color theme="1"/>
      <name val="Helvetica"/>
      <family val="2"/>
    </font>
    <font>
      <sz val="20"/>
      <color theme="1"/>
      <name val="Helvetica"/>
      <family val="2"/>
    </font>
    <font>
      <sz val="36"/>
      <color theme="1"/>
      <name val="Helvetica"/>
      <family val="2"/>
    </font>
    <font>
      <vertAlign val="superscript"/>
      <sz val="20"/>
      <color theme="1"/>
      <name val="Helvetica"/>
      <family val="2"/>
    </font>
    <font>
      <sz val="14"/>
      <color theme="1"/>
      <name val="Helvetica"/>
      <family val="2"/>
    </font>
    <font>
      <sz val="12"/>
      <color theme="0"/>
      <name val="Helvetica"/>
      <family val="2"/>
    </font>
    <font>
      <u/>
      <sz val="12"/>
      <color theme="10"/>
      <name val="Aptos Narrow"/>
      <family val="2"/>
      <scheme val="minor"/>
    </font>
    <font>
      <b/>
      <sz val="20"/>
      <color theme="0"/>
      <name val="Aptos Narrow"/>
      <scheme val="minor"/>
    </font>
    <font>
      <sz val="20"/>
      <color theme="0"/>
      <name val="Helvetica"/>
      <family val="2"/>
    </font>
    <font>
      <sz val="20"/>
      <color theme="3" tint="0.249977111117893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BF8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AA88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left" wrapText="1"/>
    </xf>
    <xf numFmtId="9" fontId="5" fillId="2" borderId="0" xfId="0" applyNumberFormat="1" applyFont="1" applyFill="1"/>
    <xf numFmtId="165" fontId="6" fillId="2" borderId="0" xfId="1" applyNumberFormat="1" applyFont="1" applyFill="1"/>
    <xf numFmtId="0" fontId="5" fillId="2" borderId="0" xfId="0" applyFont="1" applyFill="1"/>
    <xf numFmtId="0" fontId="3" fillId="3" borderId="0" xfId="0" applyFont="1" applyFill="1"/>
    <xf numFmtId="0" fontId="5" fillId="3" borderId="0" xfId="0" applyFont="1" applyFill="1"/>
    <xf numFmtId="0" fontId="8" fillId="3" borderId="0" xfId="0" applyFont="1" applyFill="1" applyAlignment="1">
      <alignment wrapText="1"/>
    </xf>
    <xf numFmtId="0" fontId="11" fillId="4" borderId="0" xfId="2" applyFont="1" applyFill="1" applyAlignment="1">
      <alignment horizontal="center" vertical="center"/>
    </xf>
    <xf numFmtId="9" fontId="5" fillId="3" borderId="0" xfId="0" applyNumberFormat="1" applyFont="1" applyFill="1"/>
    <xf numFmtId="0" fontId="5" fillId="3" borderId="0" xfId="0" applyFont="1" applyFill="1" applyAlignment="1">
      <alignment horizontal="left" wrapText="1"/>
    </xf>
    <xf numFmtId="165" fontId="6" fillId="3" borderId="0" xfId="1" applyNumberFormat="1" applyFont="1" applyFill="1"/>
    <xf numFmtId="0" fontId="12" fillId="3" borderId="0" xfId="0" applyFont="1" applyFill="1"/>
    <xf numFmtId="0" fontId="9" fillId="3" borderId="0" xfId="0" applyFont="1" applyFill="1"/>
    <xf numFmtId="164" fontId="13" fillId="3" borderId="0" xfId="0" applyNumberFormat="1" applyFont="1" applyFill="1" applyProtection="1">
      <protection locked="0"/>
    </xf>
    <xf numFmtId="9" fontId="13" fillId="3" borderId="0" xfId="0" applyNumberFormat="1" applyFont="1" applyFill="1" applyProtection="1">
      <protection locked="0"/>
    </xf>
    <xf numFmtId="10" fontId="13" fillId="3" borderId="0" xfId="0" applyNumberFormat="1" applyFont="1" applyFill="1" applyProtection="1">
      <protection locked="0"/>
    </xf>
    <xf numFmtId="9" fontId="13" fillId="3" borderId="0" xfId="3" applyFont="1" applyFill="1" applyProtection="1">
      <protection locked="0"/>
    </xf>
  </cellXfs>
  <cellStyles count="4">
    <cellStyle name="Komma" xfId="1" builtinId="3"/>
    <cellStyle name="Link" xfId="2" builtinId="8"/>
    <cellStyle name="Prozent" xfId="3" builtinId="5"/>
    <cellStyle name="Standard" xfId="0" builtinId="0"/>
  </cellStyles>
  <dxfs count="0"/>
  <tableStyles count="0" defaultTableStyle="TableStyleMedium2" defaultPivotStyle="PivotStyleLight16"/>
  <colors>
    <mruColors>
      <color rgb="FFFBF8EB"/>
      <color rgb="FF01AA88"/>
      <color rgb="FFF0E202"/>
      <color rgb="FF9A9C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723309</xdr:colOff>
      <xdr:row>0</xdr:row>
      <xdr:rowOff>42234</xdr:rowOff>
    </xdr:from>
    <xdr:to>
      <xdr:col>10</xdr:col>
      <xdr:colOff>2342195</xdr:colOff>
      <xdr:row>2</xdr:row>
      <xdr:rowOff>326734</xdr:rowOff>
    </xdr:to>
    <xdr:pic>
      <xdr:nvPicPr>
        <xdr:cNvPr id="3" name="Grafik 2" descr="Ein Bild, das Schrift, Logo, Design, Grafiken enthält.&#10;&#10;Automatisch generierte Beschreibung">
          <a:extLst>
            <a:ext uri="{FF2B5EF4-FFF2-40B4-BE49-F238E27FC236}">
              <a16:creationId xmlns:a16="http://schemas.microsoft.com/office/drawing/2014/main" id="{9D0FB135-9506-C384-DC0E-9774E3B89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00867" y="42234"/>
          <a:ext cx="1618886" cy="162833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Jürgen Dostal" id="{58996BF0-F12E-C447-9081-02923BE68DB6}" userId="S::j.dostal@adra.at::8020f454-540a-471b-ade7-6f8c25a8607a" providerId="AD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7" dT="2024-06-23T07:04:49.05" personId="{58996BF0-F12E-C447-9081-02923BE68DB6}" id="{DCAAA4C6-7AC9-6F43-8738-F4DEC3387985}">
    <text>Geben Sie hier die genau Anzahl der Mitarbeiter in Ihrem Unternehmen ein. Rechnen Sie dabei Teilzeitkräfte auf VZK um.</text>
  </threadedComment>
  <threadedComment ref="C9" dT="2024-06-23T07:05:44.30" personId="{58996BF0-F12E-C447-9081-02923BE68DB6}" id="{4B044206-58C7-5D4F-9064-65ECE1256F30}">
    <text xml:space="preserve">Geben Sie in % bitte an, wie hoch der Anteil an Mitarbeitern ist, die mindestens einen Krankenstand im Jahr hatten.
</text>
  </threadedComment>
  <threadedComment ref="C11" dT="2024-06-23T07:06:48.07" personId="{58996BF0-F12E-C447-9081-02923BE68DB6}" id="{79B210C8-CF16-7949-B4CB-FD1C34E24EEA}">
    <text>Dieser Anteil ist der Krankenstandsstatistik der Statistik Austria entnommen.</text>
  </threadedComment>
  <threadedComment ref="C13" dT="2024-06-23T07:08:31.98" personId="{58996BF0-F12E-C447-9081-02923BE68DB6}" id="{CDCDC7EB-8040-B549-AC9D-976AF543486B}">
    <text xml:space="preserve">Der hier vorgegebene Wert entspricht der Erhebung der Schweizer Gesundheitskasse SWICA, welche 1300 Krankenfälle und ihre Ursachen untersucht hat. 57% aller psychischen  Erkrankungen sind dabei auf Konflikte am Arbeitsplatz zurückzuführen.
</text>
  </threadedComment>
  <threadedComment ref="C19" dT="2024-06-23T07:11:03.81" personId="{58996BF0-F12E-C447-9081-02923BE68DB6}" id="{54876CD3-2B60-7B45-892E-CBF0F995AD46}">
    <text>Geben Sie hier Ihre durchschnittlichen Lohnkosten pro Stunden ein, inkl. Arbeitgeberanteil. Die Vorbelegung wurde dem Bericht der Statistik Austria entnommen.</text>
  </threadedComment>
  <threadedComment ref="C23" dT="2024-06-23T07:11:57.97" personId="{58996BF0-F12E-C447-9081-02923BE68DB6}" id="{BABA377F-3CA5-0745-AD3F-3F523310AB66}">
    <text>Geben Sie hier eine Schätzung ab, in welchem Ausmaß der Krankenstand durch Überstunden anderer Mitarbeiter kompensiert wird.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proconsens.at/" TargetMode="External"/><Relationship Id="rId1" Type="http://schemas.openxmlformats.org/officeDocument/2006/relationships/hyperlink" Target="mailto:office@proconsens.at?subject=Mein%20Feedback%20zum%20Konflikt-Kosten-Rechner%20von%20PROCONSENS.AT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5F88E-4C2C-7940-A1C4-593270F58401}">
  <dimension ref="B1:O35"/>
  <sheetViews>
    <sheetView showGridLines="0" tabSelected="1" zoomScale="86" zoomScaleNormal="86" workbookViewId="0">
      <selection activeCell="Q14" sqref="Q14"/>
    </sheetView>
  </sheetViews>
  <sheetFormatPr baseColWidth="10" defaultRowHeight="16" x14ac:dyDescent="0.2"/>
  <cols>
    <col min="1" max="1" width="3.5" style="2" customWidth="1"/>
    <col min="2" max="2" width="3.33203125" style="2" customWidth="1"/>
    <col min="3" max="3" width="87.5" style="2" customWidth="1"/>
    <col min="4" max="4" width="3.83203125" style="2" customWidth="1"/>
    <col min="5" max="5" width="18" style="2" bestFit="1" customWidth="1"/>
    <col min="6" max="6" width="3.83203125" style="2" customWidth="1"/>
    <col min="7" max="7" width="10.83203125" style="10"/>
    <col min="8" max="8" width="3.83203125" style="2" customWidth="1"/>
    <col min="9" max="9" width="62.6640625" style="2" customWidth="1"/>
    <col min="10" max="10" width="3.83203125" style="2" customWidth="1"/>
    <col min="11" max="11" width="35.83203125" style="2" customWidth="1"/>
    <col min="12" max="12" width="3.83203125" style="2" customWidth="1"/>
    <col min="13" max="13" width="3.33203125" style="2" customWidth="1"/>
    <col min="14" max="16384" width="10.83203125" style="2"/>
  </cols>
  <sheetData>
    <row r="1" spans="2:15" ht="74" customHeight="1" x14ac:dyDescent="0.45">
      <c r="C1" s="1" t="s">
        <v>0</v>
      </c>
    </row>
    <row r="2" spans="2:15" ht="31" x14ac:dyDescent="0.35">
      <c r="C2" s="3" t="s">
        <v>9</v>
      </c>
    </row>
    <row r="3" spans="2:15" ht="44" customHeight="1" x14ac:dyDescent="0.2"/>
    <row r="4" spans="2:15" x14ac:dyDescent="0.2">
      <c r="B4" s="4"/>
      <c r="C4" s="4"/>
      <c r="D4" s="4"/>
      <c r="E4" s="4"/>
      <c r="F4" s="4"/>
      <c r="H4" s="4"/>
      <c r="I4" s="4"/>
      <c r="J4" s="4"/>
      <c r="K4" s="4"/>
      <c r="L4" s="4"/>
    </row>
    <row r="5" spans="2:15" ht="31" x14ac:dyDescent="0.35">
      <c r="B5" s="4"/>
      <c r="C5" s="5" t="s">
        <v>6</v>
      </c>
      <c r="D5" s="4"/>
      <c r="E5" s="4"/>
      <c r="F5" s="4"/>
      <c r="H5" s="4"/>
      <c r="I5" s="5" t="s">
        <v>7</v>
      </c>
      <c r="J5" s="4"/>
      <c r="K5" s="4"/>
      <c r="L5" s="4"/>
    </row>
    <row r="6" spans="2:15" x14ac:dyDescent="0.2">
      <c r="B6" s="4"/>
      <c r="C6" s="4"/>
      <c r="D6" s="4"/>
      <c r="E6" s="4"/>
      <c r="F6" s="4"/>
      <c r="H6" s="4"/>
      <c r="I6" s="4"/>
      <c r="J6" s="4"/>
      <c r="K6" s="4"/>
      <c r="L6" s="4"/>
    </row>
    <row r="7" spans="2:15" ht="60" customHeight="1" x14ac:dyDescent="0.45">
      <c r="B7" s="4"/>
      <c r="C7" s="6" t="s">
        <v>5</v>
      </c>
      <c r="D7" s="9"/>
      <c r="E7" s="19">
        <v>1000</v>
      </c>
      <c r="F7" s="9"/>
      <c r="H7" s="7"/>
      <c r="I7" s="6" t="s">
        <v>16</v>
      </c>
      <c r="J7" s="7"/>
      <c r="K7" s="8">
        <f>E7*E9*E11*E13</f>
        <v>16.780799999999999</v>
      </c>
      <c r="L7" s="7"/>
    </row>
    <row r="8" spans="2:15" ht="6" customHeight="1" x14ac:dyDescent="0.3">
      <c r="B8" s="4"/>
      <c r="C8" s="9"/>
      <c r="D8" s="9"/>
      <c r="E8" s="9"/>
      <c r="F8" s="9"/>
      <c r="G8" s="10" t="s">
        <v>10</v>
      </c>
      <c r="H8" s="9"/>
      <c r="I8" s="4"/>
      <c r="J8" s="9"/>
      <c r="K8" s="4"/>
      <c r="L8" s="9"/>
    </row>
    <row r="9" spans="2:15" ht="60" customHeight="1" x14ac:dyDescent="0.45">
      <c r="B9" s="4"/>
      <c r="C9" s="6" t="s">
        <v>18</v>
      </c>
      <c r="D9" s="9"/>
      <c r="E9" s="22">
        <v>0.92</v>
      </c>
      <c r="F9" s="9"/>
      <c r="H9" s="7"/>
      <c r="I9" s="6" t="s">
        <v>17</v>
      </c>
      <c r="J9" s="7"/>
      <c r="K9" s="8">
        <f>K7*E15</f>
        <v>8.3903999999999996</v>
      </c>
      <c r="L9" s="7"/>
    </row>
    <row r="10" spans="2:15" ht="6" customHeight="1" x14ac:dyDescent="0.3">
      <c r="B10" s="4"/>
      <c r="C10" s="9"/>
      <c r="D10" s="9"/>
      <c r="E10" s="9"/>
      <c r="F10" s="9"/>
      <c r="H10" s="9"/>
      <c r="I10" s="4"/>
      <c r="J10" s="9"/>
      <c r="K10" s="4"/>
      <c r="L10" s="9"/>
    </row>
    <row r="11" spans="2:15" ht="60" customHeight="1" x14ac:dyDescent="0.45">
      <c r="B11" s="4"/>
      <c r="C11" s="6" t="s">
        <v>19</v>
      </c>
      <c r="D11" s="9"/>
      <c r="E11" s="21">
        <v>3.2000000000000001E-2</v>
      </c>
      <c r="F11" s="9"/>
      <c r="H11" s="14"/>
      <c r="I11" s="15"/>
      <c r="J11" s="14"/>
      <c r="K11" s="16"/>
      <c r="L11" s="14"/>
      <c r="O11" s="2" t="s">
        <v>11</v>
      </c>
    </row>
    <row r="12" spans="2:15" ht="6" customHeight="1" x14ac:dyDescent="0.3">
      <c r="B12" s="4"/>
      <c r="C12" s="9"/>
      <c r="D12" s="9"/>
      <c r="E12" s="9"/>
      <c r="F12" s="9"/>
      <c r="H12" s="11"/>
      <c r="I12" s="10"/>
      <c r="J12" s="11"/>
      <c r="K12" s="10"/>
      <c r="L12" s="11"/>
    </row>
    <row r="13" spans="2:15" ht="60" customHeight="1" x14ac:dyDescent="0.45">
      <c r="B13" s="4"/>
      <c r="C13" s="6" t="s">
        <v>20</v>
      </c>
      <c r="D13" s="9"/>
      <c r="E13" s="22">
        <v>0.56999999999999995</v>
      </c>
      <c r="F13" s="9"/>
      <c r="H13" s="7"/>
      <c r="I13" s="6" t="s">
        <v>12</v>
      </c>
      <c r="J13" s="7"/>
      <c r="K13" s="8">
        <f>E7*E9*E11*E13*E17*E19*(38.5/5)</f>
        <v>203463.92774399999</v>
      </c>
      <c r="L13" s="7"/>
    </row>
    <row r="14" spans="2:15" ht="6" customHeight="1" x14ac:dyDescent="0.3">
      <c r="B14" s="4"/>
      <c r="C14" s="9"/>
      <c r="D14" s="9"/>
      <c r="E14" s="9"/>
      <c r="F14" s="9"/>
      <c r="H14" s="9"/>
      <c r="I14" s="4"/>
      <c r="J14" s="9"/>
      <c r="K14" s="4"/>
      <c r="L14" s="9"/>
    </row>
    <row r="15" spans="2:15" ht="60" customHeight="1" x14ac:dyDescent="0.45">
      <c r="B15" s="4"/>
      <c r="C15" s="6" t="s">
        <v>21</v>
      </c>
      <c r="D15" s="9"/>
      <c r="E15" s="22">
        <v>0.5</v>
      </c>
      <c r="F15" s="9"/>
      <c r="H15" s="7"/>
      <c r="I15" s="6" t="s">
        <v>13</v>
      </c>
      <c r="J15" s="7"/>
      <c r="K15" s="8">
        <f>E7*E9*E11*E13*E17*(38.5/5)*E21*E23</f>
        <v>183117.53496959998</v>
      </c>
      <c r="L15" s="7"/>
    </row>
    <row r="16" spans="2:15" ht="6" customHeight="1" x14ac:dyDescent="0.3">
      <c r="B16" s="4"/>
      <c r="C16" s="9"/>
      <c r="D16" s="9"/>
      <c r="E16" s="9"/>
      <c r="F16" s="9"/>
      <c r="H16" s="9"/>
      <c r="I16" s="4"/>
      <c r="J16" s="9"/>
      <c r="K16" s="4"/>
      <c r="L16" s="9"/>
    </row>
    <row r="17" spans="2:12" ht="60" customHeight="1" x14ac:dyDescent="0.45">
      <c r="B17" s="4"/>
      <c r="C17" s="6" t="s">
        <v>22</v>
      </c>
      <c r="D17" s="9"/>
      <c r="E17" s="19">
        <v>38.5</v>
      </c>
      <c r="F17" s="9"/>
      <c r="H17" s="7"/>
      <c r="I17" s="6" t="s">
        <v>14</v>
      </c>
      <c r="J17" s="7"/>
      <c r="K17" s="8">
        <f>E7*E9*E11*E13*E15*E27*(38.5/5)*E19*E25</f>
        <v>871988.26175999991</v>
      </c>
      <c r="L17" s="7"/>
    </row>
    <row r="18" spans="2:12" ht="6" customHeight="1" x14ac:dyDescent="0.3">
      <c r="B18" s="4"/>
      <c r="C18" s="9"/>
      <c r="D18" s="9"/>
      <c r="E18" s="9"/>
      <c r="F18" s="9"/>
      <c r="H18" s="9"/>
      <c r="I18" s="4"/>
      <c r="J18" s="9"/>
      <c r="K18" s="4"/>
      <c r="L18" s="9"/>
    </row>
    <row r="19" spans="2:12" ht="60" customHeight="1" x14ac:dyDescent="0.45">
      <c r="B19" s="4"/>
      <c r="C19" s="6" t="s">
        <v>23</v>
      </c>
      <c r="D19" s="9"/>
      <c r="E19" s="19">
        <v>40.9</v>
      </c>
      <c r="F19" s="9"/>
      <c r="H19" s="7"/>
      <c r="I19" s="6" t="s">
        <v>15</v>
      </c>
      <c r="J19" s="7"/>
      <c r="K19" s="8">
        <f>SUM(K13:K17)</f>
        <v>1258569.7244735998</v>
      </c>
      <c r="L19" s="7"/>
    </row>
    <row r="20" spans="2:12" ht="6" customHeight="1" x14ac:dyDescent="0.3">
      <c r="B20" s="4"/>
      <c r="C20" s="9"/>
      <c r="D20" s="9"/>
      <c r="E20" s="9"/>
      <c r="F20" s="9"/>
      <c r="H20" s="9"/>
      <c r="I20" s="4"/>
      <c r="J20" s="4"/>
      <c r="K20" s="4"/>
      <c r="L20" s="9"/>
    </row>
    <row r="21" spans="2:12" ht="60" customHeight="1" x14ac:dyDescent="0.3">
      <c r="B21" s="4"/>
      <c r="C21" s="6" t="s">
        <v>1</v>
      </c>
      <c r="D21" s="9"/>
      <c r="E21" s="19">
        <f>E19*1.5</f>
        <v>61.349999999999994</v>
      </c>
      <c r="F21" s="9"/>
      <c r="H21" s="11"/>
      <c r="I21" s="10"/>
      <c r="J21" s="11"/>
      <c r="K21" s="10"/>
      <c r="L21" s="11"/>
    </row>
    <row r="22" spans="2:12" ht="6" customHeight="1" x14ac:dyDescent="0.3">
      <c r="B22" s="4"/>
      <c r="C22" s="9"/>
      <c r="D22" s="9"/>
      <c r="E22" s="9"/>
      <c r="F22" s="9"/>
      <c r="H22" s="17"/>
      <c r="I22" s="18"/>
      <c r="J22" s="17"/>
      <c r="K22" s="18"/>
      <c r="L22" s="17"/>
    </row>
    <row r="23" spans="2:12" ht="60" customHeight="1" x14ac:dyDescent="0.3">
      <c r="B23" s="4"/>
      <c r="C23" s="6" t="s">
        <v>24</v>
      </c>
      <c r="D23" s="9"/>
      <c r="E23" s="20">
        <v>0.6</v>
      </c>
      <c r="F23" s="9"/>
      <c r="H23" s="11"/>
      <c r="I23" s="10"/>
      <c r="J23" s="11"/>
      <c r="K23" s="10"/>
      <c r="L23" s="11"/>
    </row>
    <row r="24" spans="2:12" ht="6" customHeight="1" x14ac:dyDescent="0.3">
      <c r="B24" s="4"/>
      <c r="C24" s="9"/>
      <c r="D24" s="9"/>
      <c r="E24" s="9"/>
      <c r="F24" s="9"/>
      <c r="H24" s="11"/>
      <c r="I24" s="10"/>
      <c r="J24" s="11"/>
      <c r="K24" s="10"/>
      <c r="L24" s="11"/>
    </row>
    <row r="25" spans="2:12" ht="60" customHeight="1" x14ac:dyDescent="0.3">
      <c r="B25" s="4"/>
      <c r="C25" s="6" t="s">
        <v>25</v>
      </c>
      <c r="D25" s="9"/>
      <c r="E25" s="19">
        <v>1.5</v>
      </c>
      <c r="F25" s="9"/>
      <c r="H25" s="11"/>
      <c r="I25" s="12" t="s">
        <v>27</v>
      </c>
      <c r="J25" s="11"/>
      <c r="K25" s="13" t="s">
        <v>28</v>
      </c>
      <c r="L25" s="11"/>
    </row>
    <row r="26" spans="2:12" ht="6" customHeight="1" x14ac:dyDescent="0.3">
      <c r="B26" s="4"/>
      <c r="C26" s="9"/>
      <c r="D26" s="9"/>
      <c r="E26" s="9"/>
      <c r="F26" s="9"/>
      <c r="H26" s="11"/>
      <c r="I26" s="10"/>
      <c r="J26" s="11"/>
      <c r="K26" s="10"/>
      <c r="L26" s="11"/>
    </row>
    <row r="27" spans="2:12" ht="60" customHeight="1" x14ac:dyDescent="0.3">
      <c r="B27" s="4"/>
      <c r="C27" s="6" t="s">
        <v>26</v>
      </c>
      <c r="D27" s="9"/>
      <c r="E27" s="19">
        <v>220</v>
      </c>
      <c r="F27" s="9"/>
      <c r="H27" s="11"/>
      <c r="I27" s="12" t="s">
        <v>29</v>
      </c>
      <c r="J27" s="11"/>
      <c r="K27" s="13" t="s">
        <v>30</v>
      </c>
      <c r="L27" s="11"/>
    </row>
    <row r="28" spans="2:12" x14ac:dyDescent="0.2">
      <c r="B28" s="4"/>
      <c r="C28" s="4"/>
      <c r="D28" s="4"/>
      <c r="E28" s="4"/>
      <c r="F28" s="4"/>
      <c r="H28" s="10"/>
      <c r="I28" s="10"/>
      <c r="J28" s="10"/>
      <c r="K28" s="10"/>
      <c r="L28" s="10"/>
    </row>
    <row r="30" spans="2:12" x14ac:dyDescent="0.2">
      <c r="C30" s="2" t="s">
        <v>8</v>
      </c>
    </row>
    <row r="31" spans="2:12" x14ac:dyDescent="0.2">
      <c r="C31" s="2" t="s">
        <v>2</v>
      </c>
    </row>
    <row r="32" spans="2:12" x14ac:dyDescent="0.2">
      <c r="C32" s="2" t="s">
        <v>3</v>
      </c>
    </row>
    <row r="33" spans="3:3" x14ac:dyDescent="0.2">
      <c r="C33" s="2" t="s">
        <v>4</v>
      </c>
    </row>
    <row r="35" spans="3:3" x14ac:dyDescent="0.2">
      <c r="C35" s="2" t="s">
        <v>31</v>
      </c>
    </row>
  </sheetData>
  <sheetProtection algorithmName="SHA-512" hashValue="qeFTgEvGztATz2NwG7/HDzx6Q55wcPrLuLXreVwUkAzgg6xzXM2hIVG6/EnMivVnMIgfd0cfu712sWd1Wvh66g==" saltValue="rr51jARjz0jNvDnQ3ahLug==" spinCount="100000" sheet="1" objects="1" scenarios="1"/>
  <hyperlinks>
    <hyperlink ref="K25" r:id="rId1" xr:uid="{FDF4D175-CFFF-1E41-ADCF-832EFB8AFCFF}"/>
    <hyperlink ref="K27" r:id="rId2" location="kontakt" xr:uid="{6373E6B4-7191-5546-A88A-7C08D699C8EF}"/>
  </hyperlinks>
  <pageMargins left="0.7" right="0.7" top="0.78740157499999996" bottom="0.78740157499999996" header="0.3" footer="0.3"/>
  <pageSetup paperSize="9" orientation="portrait" horizontalDpi="0" verticalDpi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 des Stillstands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Jürgen Dostal</dc:creator>
  <cp:lastModifiedBy>Jürgen Dostal</cp:lastModifiedBy>
  <dcterms:created xsi:type="dcterms:W3CDTF">2024-06-06T07:26:32Z</dcterms:created>
  <dcterms:modified xsi:type="dcterms:W3CDTF">2024-10-14T15:03:25Z</dcterms:modified>
</cp:coreProperties>
</file>